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990"/>
  </bookViews>
  <sheets>
    <sheet name="Пекарня 45 м.кв" sheetId="8" r:id="rId1"/>
  </sheets>
  <definedNames>
    <definedName name="_xlnm.Print_Area" localSheetId="0">'Пекарня 45 м.кв'!$A$1:$M$59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8" l="1"/>
  <c r="D25" i="8" s="1"/>
  <c r="B24" i="8" l="1"/>
  <c r="B25" i="8" s="1"/>
  <c r="B39" i="8"/>
  <c r="C43" i="8" l="1"/>
  <c r="C44" i="8"/>
  <c r="B44" i="8"/>
  <c r="B43" i="8"/>
  <c r="B45" i="8" s="1"/>
  <c r="D59" i="8"/>
  <c r="H59" i="8" s="1"/>
  <c r="E55" i="8"/>
  <c r="I55" i="8" s="1"/>
  <c r="E54" i="8"/>
  <c r="I54" i="8" s="1"/>
  <c r="E53" i="8"/>
  <c r="E52" i="8"/>
  <c r="E51" i="8"/>
  <c r="I51" i="8" s="1"/>
  <c r="E50" i="8"/>
  <c r="I50" i="8" s="1"/>
  <c r="F49" i="8"/>
  <c r="G49" i="8" s="1"/>
  <c r="C45" i="8" l="1"/>
  <c r="G52" i="8"/>
  <c r="J52" i="8" s="1"/>
  <c r="I52" i="8"/>
  <c r="G53" i="8"/>
  <c r="J53" i="8" s="1"/>
  <c r="I53" i="8"/>
  <c r="G55" i="8"/>
  <c r="J55" i="8" s="1"/>
  <c r="G51" i="8"/>
  <c r="J51" i="8" s="1"/>
  <c r="G50" i="8"/>
  <c r="J50" i="8" s="1"/>
  <c r="G54" i="8"/>
  <c r="J54" i="8" s="1"/>
</calcChain>
</file>

<file path=xl/comments1.xml><?xml version="1.0" encoding="utf-8"?>
<comments xmlns="http://schemas.openxmlformats.org/spreadsheetml/2006/main">
  <authors>
    <author>Автор</author>
  </authors>
  <commentList>
    <comment ref="A3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или менее, если нет упора на формовой хлеб или попеременная выпечка</t>
        </r>
      </text>
    </comment>
    <comment ref="H4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Зависит от многих факторов, по опыту, для этого варианта 0,5</t>
        </r>
      </text>
    </comment>
  </commentList>
</comments>
</file>

<file path=xl/sharedStrings.xml><?xml version="1.0" encoding="utf-8"?>
<sst xmlns="http://schemas.openxmlformats.org/spreadsheetml/2006/main" count="82" uniqueCount="75">
  <si>
    <t>Виды операций:</t>
  </si>
  <si>
    <t>Занимаемая площадь, кв.м.</t>
  </si>
  <si>
    <t>Обслуживающий персонал, чел.</t>
  </si>
  <si>
    <t>Наименование</t>
  </si>
  <si>
    <t>Формовой хлеб (Количество вмещающихся одиночных форм Л7 (формовой хлеб)</t>
  </si>
  <si>
    <t>Хлеб подовый пшеничный (круглый)</t>
  </si>
  <si>
    <t>Хлеб ржано-пшеничный (круглый)</t>
  </si>
  <si>
    <t>Время готовки, мин</t>
  </si>
  <si>
    <t>Батон нарезной</t>
  </si>
  <si>
    <t>Вид загружаемого продукта</t>
  </si>
  <si>
    <t>Параметры пекарни:</t>
  </si>
  <si>
    <t>Произв. в час, шт</t>
  </si>
  <si>
    <t>Произв. в час, кг</t>
  </si>
  <si>
    <t>Произв. в 1 час, кг</t>
  </si>
  <si>
    <t>Среднее время замешив., мин</t>
  </si>
  <si>
    <t>Максим. загрузка, шт</t>
  </si>
  <si>
    <t>Максим. Загрузка теста, кг</t>
  </si>
  <si>
    <t>Формовой хлеб в формах Л7 (кассеты форм Л7х5 без ручек или с ручками)</t>
  </si>
  <si>
    <t>Теоретически</t>
  </si>
  <si>
    <t>Ориентировочно практически</t>
  </si>
  <si>
    <t>Максимальная производительность (кг/час)</t>
  </si>
  <si>
    <t>6. Тестозакаточная машина для формирования батонов Danler WML-400 (с боков. огран.)</t>
  </si>
  <si>
    <t>7. Противень c бортами Danler GS11140 (27 шт)</t>
  </si>
  <si>
    <t>3</t>
  </si>
  <si>
    <t>Багет  (заморозка), 5 шт на противень</t>
  </si>
  <si>
    <t>Круассаны (заморозка) 12 шт на противень</t>
  </si>
  <si>
    <t>3. Шкаф окончательной расстойки Danler LS-10 (10 противней 600х400)</t>
  </si>
  <si>
    <t>4. Тестоделитель вакуумно-поршневой автоматический Danler DV-2000 (200-1000г), до 2000 шт</t>
  </si>
  <si>
    <t>· деление и формовка тестовых заготовок машинным способом</t>
  </si>
  <si>
    <t>· окончательную расстойку тестовых заготовок в шкафу расстойки</t>
  </si>
  <si>
    <t>· выпечку в производственной подовой печи Miratek BK-39</t>
  </si>
  <si>
    <t>2. Тестомес для дрожжевого теста Danler PQ-80 (50 кг, 80л, 3,4 кВт)</t>
  </si>
  <si>
    <t>Коэф. эффективности</t>
  </si>
  <si>
    <t>Тестомес для дрожжевого теста Danler PQ-80</t>
  </si>
  <si>
    <t>Значения</t>
  </si>
  <si>
    <t>· замес теста машинным способом</t>
  </si>
  <si>
    <t>· просеивание, разрыхление муки машинным способом</t>
  </si>
  <si>
    <t>Перечень оборудования Danler</t>
  </si>
  <si>
    <t>Перечень стороннего оборудования</t>
  </si>
  <si>
    <t>Итоговая стоимость стороннего оборудования (ориентировочно)</t>
  </si>
  <si>
    <t xml:space="preserve">Телефон: 8 (800) 555 18 52 </t>
  </si>
  <si>
    <t xml:space="preserve">E-mail: dd@danler.pro </t>
  </si>
  <si>
    <t>http://danler.pro</t>
  </si>
  <si>
    <t>Масса 1 шт, кг</t>
  </si>
  <si>
    <t>1. Печь подовая ярусная Miratek BK-39 (электрическая),вместимость 9 противней 600х400.</t>
  </si>
  <si>
    <t>Реком. опции</t>
  </si>
  <si>
    <t>Основной пакет, стоимость USD</t>
  </si>
  <si>
    <t>Реком. опции, стоимость USD</t>
  </si>
  <si>
    <t>Пароувлажнение + каменный под</t>
  </si>
  <si>
    <t>Покрытие тефлоном</t>
  </si>
  <si>
    <t>Диапазон деления заготовки 200-1000г</t>
  </si>
  <si>
    <t>Боковые ограничители</t>
  </si>
  <si>
    <t>Основной пакет+реком. опции, стоимость USD</t>
  </si>
  <si>
    <t>Основной пакет (без опций), стоимость USD</t>
  </si>
  <si>
    <t>39 (79)*</t>
  </si>
  <si>
    <t xml:space="preserve">*Рассчет печи Miratek BK-39 по продукту </t>
  </si>
  <si>
    <t>Розничная итоговая стоимость оборудования Danler</t>
  </si>
  <si>
    <t>Розничная общая ориентировочная стоимость предложения (оборудование Danler+ стороннее оборудование)</t>
  </si>
  <si>
    <t>Общая ориентировочная стоимость предложения (оборудование Danler (-10%)+ стороннее оборудование)</t>
  </si>
  <si>
    <t>Выгода</t>
  </si>
  <si>
    <t>**Итоговый перечень оборудования в комплекте определяется задачами заказчика</t>
  </si>
  <si>
    <t>**Итоговая стоимость оборудования Danler при приобритении комплекта оборудования (скидка 10%)</t>
  </si>
  <si>
    <t>Комплект оборудования предназначен для производства хлеба пшеничного, ржано-пшеничного формового и подового, булочных изделий из дрожжевого теста с высокой автоматизацией.</t>
  </si>
  <si>
    <t>8. Мукопросеиватель (примерно на 600 кг/час)</t>
  </si>
  <si>
    <t>9. Моечная ванна на 3 секции (2+1)</t>
  </si>
  <si>
    <t>10. Зонт вентиляционный</t>
  </si>
  <si>
    <t>11. Стол нержавеющий (4 шт)</t>
  </si>
  <si>
    <t>12. Тележка (14-15 ярусов)</t>
  </si>
  <si>
    <t>13. Стеллаж на 9 и более противней (400х600) 3 шт</t>
  </si>
  <si>
    <t>14. Ларь морозильный (250л) -25...-12 С</t>
  </si>
  <si>
    <t>15. Шкаф холодильный (700л) 0…+6 С</t>
  </si>
  <si>
    <t>16. Хлебные формы в кассетах (кассеты форм Л7х5 без ручек или с ручками), 30 шт</t>
  </si>
  <si>
    <t>17. Утварь (лопатки, весы, щетки и т.п.)</t>
  </si>
  <si>
    <t>5. Округлитель конусный Danler RS-2000 (200-100г), до 2000 шт</t>
  </si>
  <si>
    <t xml:space="preserve">Рассчет тестомеса Danler PQ-80 по продукту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</si>
</sst>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USD]"/>
    <numFmt numFmtId="165" formatCode="0.0"/>
  </numFmts>
  <fonts count="22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b/>
      <sz val="14"/>
      <color theme="0"/>
      <name val="Roboto"/>
      <charset val="204"/>
    </font>
    <font>
      <b/>
      <sz val="12"/>
      <color theme="0"/>
      <name val="Roboto"/>
      <charset val="204"/>
    </font>
    <font>
      <b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0"/>
      <name val="Roboto"/>
      <charset val="204"/>
    </font>
    <font>
      <sz val="10"/>
      <color theme="1"/>
      <name val="Calibri"/>
      <family val="2"/>
      <scheme val="minor"/>
    </font>
    <font>
      <b/>
      <sz val="10"/>
      <color theme="0"/>
      <name val="Roboto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FF0000"/>
      <name val="Times New Roman"/>
      <family val="1"/>
      <charset val="204"/>
    </font>
    <font>
      <sz val="10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5000"/>
        <bgColor indexed="64"/>
      </patternFill>
    </fill>
    <fill>
      <patternFill patternType="solid">
        <fgColor rgb="FF3E4543"/>
        <bgColor indexed="64"/>
      </patternFill>
    </fill>
    <fill>
      <patternFill patternType="solid">
        <fgColor rgb="FF5DBAB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9">
    <xf numFmtId="0" fontId="0" fillId="0" borderId="0" xfId="0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5" fillId="2" borderId="10" xfId="0" applyFont="1" applyFill="1" applyBorder="1"/>
    <xf numFmtId="0" fontId="5" fillId="0" borderId="9" xfId="0" applyFont="1" applyBorder="1"/>
    <xf numFmtId="0" fontId="5" fillId="0" borderId="13" xfId="0" applyNumberFormat="1" applyFont="1" applyBorder="1"/>
    <xf numFmtId="0" fontId="5" fillId="0" borderId="14" xfId="0" applyNumberFormat="1" applyFont="1" applyBorder="1"/>
    <xf numFmtId="0" fontId="5" fillId="0" borderId="15" xfId="0" applyFont="1" applyBorder="1"/>
    <xf numFmtId="1" fontId="5" fillId="0" borderId="6" xfId="0" applyNumberFormat="1" applyFont="1" applyBorder="1"/>
    <xf numFmtId="165" fontId="5" fillId="0" borderId="16" xfId="0" applyNumberFormat="1" applyFont="1" applyBorder="1"/>
    <xf numFmtId="0" fontId="5" fillId="0" borderId="23" xfId="0" applyFont="1" applyBorder="1"/>
    <xf numFmtId="0" fontId="5" fillId="0" borderId="10" xfId="0" applyFont="1" applyBorder="1"/>
    <xf numFmtId="0" fontId="5" fillId="0" borderId="3" xfId="0" applyFont="1" applyBorder="1"/>
    <xf numFmtId="0" fontId="5" fillId="0" borderId="11" xfId="0" applyFont="1" applyBorder="1"/>
    <xf numFmtId="0" fontId="8" fillId="0" borderId="11" xfId="0" applyFont="1" applyBorder="1"/>
    <xf numFmtId="0" fontId="5" fillId="0" borderId="12" xfId="0" applyFont="1" applyBorder="1"/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0" fillId="0" borderId="0" xfId="0" applyFont="1" applyAlignment="1"/>
    <xf numFmtId="0" fontId="5" fillId="0" borderId="2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0" borderId="18" xfId="0" applyNumberFormat="1" applyFont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5" fontId="5" fillId="0" borderId="19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165" fontId="5" fillId="0" borderId="20" xfId="0" applyNumberFormat="1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165" fontId="5" fillId="0" borderId="21" xfId="0" applyNumberFormat="1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2" fontId="12" fillId="3" borderId="5" xfId="1" applyNumberFormat="1" applyFont="1" applyFill="1" applyBorder="1" applyAlignment="1" applyProtection="1">
      <alignment horizontal="center" vertical="center"/>
    </xf>
    <xf numFmtId="2" fontId="12" fillId="3" borderId="1" xfId="1" applyNumberFormat="1" applyFont="1" applyFill="1" applyBorder="1" applyAlignment="1" applyProtection="1">
      <alignment horizontal="center" vertical="center"/>
    </xf>
    <xf numFmtId="164" fontId="5" fillId="0" borderId="3" xfId="0" applyNumberFormat="1" applyFont="1" applyBorder="1"/>
    <xf numFmtId="0" fontId="5" fillId="2" borderId="22" xfId="0" applyFont="1" applyFill="1" applyBorder="1"/>
    <xf numFmtId="0" fontId="4" fillId="0" borderId="12" xfId="0" applyFont="1" applyBorder="1" applyAlignment="1">
      <alignment horizontal="right" vertical="center"/>
    </xf>
    <xf numFmtId="164" fontId="5" fillId="2" borderId="2" xfId="0" applyNumberFormat="1" applyFont="1" applyFill="1" applyBorder="1"/>
    <xf numFmtId="164" fontId="5" fillId="0" borderId="4" xfId="0" applyNumberFormat="1" applyFont="1" applyBorder="1"/>
    <xf numFmtId="165" fontId="5" fillId="0" borderId="0" xfId="0" applyNumberFormat="1" applyFont="1" applyBorder="1"/>
    <xf numFmtId="0" fontId="15" fillId="5" borderId="5" xfId="1" applyFont="1" applyFill="1" applyBorder="1" applyAlignment="1" applyProtection="1">
      <alignment horizontal="center" vertical="center"/>
    </xf>
    <xf numFmtId="0" fontId="15" fillId="5" borderId="5" xfId="1" applyFont="1" applyFill="1" applyBorder="1" applyAlignment="1" applyProtection="1">
      <alignment horizontal="center" vertical="center" wrapText="1"/>
    </xf>
    <xf numFmtId="0" fontId="15" fillId="5" borderId="1" xfId="1" applyFont="1" applyFill="1" applyBorder="1" applyAlignment="1" applyProtection="1">
      <alignment horizontal="center" vertical="center" wrapText="1"/>
    </xf>
    <xf numFmtId="0" fontId="15" fillId="5" borderId="6" xfId="1" applyFont="1" applyFill="1" applyBorder="1" applyAlignment="1" applyProtection="1">
      <alignment horizontal="center" vertical="center" wrapText="1"/>
    </xf>
    <xf numFmtId="0" fontId="15" fillId="5" borderId="24" xfId="1" applyFont="1" applyFill="1" applyBorder="1" applyAlignment="1" applyProtection="1">
      <alignment horizontal="center" vertical="center" wrapText="1"/>
    </xf>
    <xf numFmtId="164" fontId="5" fillId="0" borderId="0" xfId="0" applyNumberFormat="1" applyFont="1" applyBorder="1"/>
    <xf numFmtId="0" fontId="5" fillId="0" borderId="29" xfId="0" applyFont="1" applyBorder="1"/>
    <xf numFmtId="0" fontId="15" fillId="5" borderId="24" xfId="1" applyFont="1" applyFill="1" applyBorder="1" applyAlignment="1" applyProtection="1">
      <alignment horizontal="center" vertical="center"/>
    </xf>
    <xf numFmtId="2" fontId="17" fillId="3" borderId="1" xfId="1" applyNumberFormat="1" applyFont="1" applyFill="1" applyBorder="1" applyAlignment="1" applyProtection="1">
      <alignment horizontal="right" vertical="center" wrapText="1"/>
    </xf>
    <xf numFmtId="0" fontId="4" fillId="2" borderId="5" xfId="0" applyFont="1" applyFill="1" applyBorder="1" applyAlignment="1">
      <alignment horizontal="right" vertical="center"/>
    </xf>
    <xf numFmtId="0" fontId="3" fillId="2" borderId="22" xfId="1" applyFill="1" applyBorder="1" applyAlignment="1">
      <alignment vertical="center" wrapText="1"/>
    </xf>
    <xf numFmtId="164" fontId="5" fillId="0" borderId="22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/>
    </xf>
    <xf numFmtId="0" fontId="7" fillId="2" borderId="10" xfId="1" applyFont="1" applyFill="1" applyBorder="1" applyAlignment="1">
      <alignment vertical="center"/>
    </xf>
    <xf numFmtId="164" fontId="5" fillId="2" borderId="10" xfId="0" applyNumberFormat="1" applyFont="1" applyFill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 wrapText="1"/>
    </xf>
    <xf numFmtId="0" fontId="7" fillId="2" borderId="11" xfId="1" applyFont="1" applyFill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20" fillId="2" borderId="5" xfId="0" applyFont="1" applyFill="1" applyBorder="1" applyAlignment="1">
      <alignment horizontal="right" vertical="center"/>
    </xf>
    <xf numFmtId="164" fontId="20" fillId="0" borderId="5" xfId="0" applyNumberFormat="1" applyFont="1" applyBorder="1" applyAlignment="1">
      <alignment vertical="center"/>
    </xf>
    <xf numFmtId="164" fontId="20" fillId="0" borderId="1" xfId="0" applyNumberFormat="1" applyFont="1" applyBorder="1" applyAlignment="1">
      <alignment vertical="center"/>
    </xf>
    <xf numFmtId="164" fontId="20" fillId="0" borderId="8" xfId="0" applyNumberFormat="1" applyFont="1" applyBorder="1" applyAlignment="1">
      <alignment vertical="center"/>
    </xf>
    <xf numFmtId="2" fontId="21" fillId="2" borderId="5" xfId="1" applyNumberFormat="1" applyFont="1" applyFill="1" applyBorder="1" applyAlignment="1" applyProtection="1">
      <alignment horizontal="right" vertical="center" wrapText="1"/>
    </xf>
    <xf numFmtId="0" fontId="20" fillId="0" borderId="0" xfId="0" applyFont="1" applyAlignment="1">
      <alignment horizontal="right" vertical="center"/>
    </xf>
    <xf numFmtId="164" fontId="15" fillId="2" borderId="5" xfId="1" applyNumberFormat="1" applyFont="1" applyFill="1" applyBorder="1" applyAlignment="1" applyProtection="1">
      <alignment horizontal="right" vertical="center"/>
    </xf>
    <xf numFmtId="164" fontId="15" fillId="2" borderId="1" xfId="1" applyNumberFormat="1" applyFont="1" applyFill="1" applyBorder="1" applyAlignment="1" applyProtection="1">
      <alignment horizontal="right" vertical="center"/>
    </xf>
    <xf numFmtId="0" fontId="5" fillId="0" borderId="0" xfId="0" applyFont="1" applyAlignment="1">
      <alignment horizontal="right" vertical="center"/>
    </xf>
    <xf numFmtId="164" fontId="17" fillId="3" borderId="6" xfId="1" applyNumberFormat="1" applyFont="1" applyFill="1" applyBorder="1" applyAlignment="1" applyProtection="1">
      <alignment horizontal="right" vertical="center"/>
    </xf>
    <xf numFmtId="1" fontId="5" fillId="0" borderId="12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7" xfId="0" applyBorder="1" applyAlignment="1"/>
    <xf numFmtId="0" fontId="0" fillId="0" borderId="8" xfId="0" applyBorder="1" applyAlignment="1"/>
    <xf numFmtId="0" fontId="15" fillId="5" borderId="5" xfId="1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16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11" fillId="4" borderId="24" xfId="0" applyNumberFormat="1" applyFont="1" applyFill="1" applyBorder="1" applyAlignment="1" applyProtection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0" xfId="1" applyFont="1" applyAlignment="1">
      <alignment horizontal="right" vertical="center"/>
    </xf>
    <xf numFmtId="1" fontId="5" fillId="0" borderId="10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24" xfId="0" applyFont="1" applyBorder="1" applyAlignment="1"/>
    <xf numFmtId="0" fontId="0" fillId="0" borderId="29" xfId="0" applyBorder="1" applyAlignment="1"/>
    <xf numFmtId="0" fontId="0" fillId="0" borderId="16" xfId="0" applyBorder="1" applyAlignment="1"/>
    <xf numFmtId="0" fontId="0" fillId="0" borderId="25" xfId="0" applyBorder="1" applyAlignment="1"/>
    <xf numFmtId="0" fontId="0" fillId="0" borderId="0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30" xfId="0" applyBorder="1" applyAlignment="1"/>
    <xf numFmtId="0" fontId="0" fillId="0" borderId="28" xfId="0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7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285749</xdr:colOff>
      <xdr:row>15</xdr:row>
      <xdr:rowOff>142875</xdr:rowOff>
    </xdr:from>
    <xdr:to>
      <xdr:col>12</xdr:col>
      <xdr:colOff>304799</xdr:colOff>
      <xdr:row>31</xdr:row>
      <xdr:rowOff>86741</xdr:rowOff>
    </xdr:to>
    <xdr:pic>
      <xdr:nvPicPr>
        <xdr:cNvPr id="3" name="Рисунок 2" descr="https://www.pekari.ru/upload/shop_41/2/2/2/group_22293/shop_property_file_22293_46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79" t="14000" r="6143" b="15333"/>
        <a:stretch/>
      </xdr:blipFill>
      <xdr:spPr bwMode="auto">
        <a:xfrm>
          <a:off x="10944224" y="3619500"/>
          <a:ext cx="4810125" cy="3944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219075</xdr:colOff>
      <xdr:row>0</xdr:row>
      <xdr:rowOff>114300</xdr:rowOff>
    </xdr:from>
    <xdr:to>
      <xdr:col>12</xdr:col>
      <xdr:colOff>476250</xdr:colOff>
      <xdr:row>1</xdr:row>
      <xdr:rowOff>123825</xdr:rowOff>
    </xdr:to>
    <xdr:pic>
      <xdr:nvPicPr>
        <xdr:cNvPr id="4" name="Рисунок 3" descr="Danler — хлебопекарное и кондитерское оборудование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114300"/>
          <a:ext cx="3619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2</xdr:row>
      <xdr:rowOff>200025</xdr:rowOff>
    </xdr:from>
    <xdr:to>
      <xdr:col>8</xdr:col>
      <xdr:colOff>319368</xdr:colOff>
      <xdr:row>7</xdr:row>
      <xdr:rowOff>96051</xdr:rowOff>
    </xdr:to>
    <xdr:pic>
      <xdr:nvPicPr>
        <xdr:cNvPr id="5" name="Рисунок 4" descr="http://qrcoder.ru/code/?https%3A%2F%2Fdanler.pro%2F&amp;3&amp;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1000125"/>
          <a:ext cx="938493" cy="953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104776</xdr:colOff>
      <xdr:row>8</xdr:row>
      <xdr:rowOff>160847</xdr:rowOff>
    </xdr:from>
    <xdr:to>
      <xdr:col>10</xdr:col>
      <xdr:colOff>485776</xdr:colOff>
      <xdr:row>9</xdr:row>
      <xdr:rowOff>167363</xdr:rowOff>
    </xdr:to>
    <xdr:pic>
      <xdr:nvPicPr>
        <xdr:cNvPr id="6" name="Рисунок 5" descr="Miratek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1" y="2218247"/>
          <a:ext cx="1095375" cy="2160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78583</xdr:colOff>
      <xdr:row>8</xdr:row>
      <xdr:rowOff>208545</xdr:rowOff>
    </xdr:from>
    <xdr:to>
      <xdr:col>12</xdr:col>
      <xdr:colOff>516732</xdr:colOff>
      <xdr:row>9</xdr:row>
      <xdr:rowOff>101867</xdr:rowOff>
    </xdr:to>
    <xdr:pic>
      <xdr:nvPicPr>
        <xdr:cNvPr id="7" name="Рисунок 6" descr="BakeBerry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5383" y="2265945"/>
          <a:ext cx="1047749" cy="102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414332</xdr:colOff>
      <xdr:row>10</xdr:row>
      <xdr:rowOff>173443</xdr:rowOff>
    </xdr:from>
    <xdr:to>
      <xdr:col>10</xdr:col>
      <xdr:colOff>378758</xdr:colOff>
      <xdr:row>13</xdr:row>
      <xdr:rowOff>37213</xdr:rowOff>
    </xdr:to>
    <xdr:pic>
      <xdr:nvPicPr>
        <xdr:cNvPr id="8" name="Рисунок 7" descr="METALLAR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sharpenSoften amount="50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8107" y="2640418"/>
          <a:ext cx="678801" cy="463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238125</xdr:colOff>
      <xdr:row>8</xdr:row>
      <xdr:rowOff>190500</xdr:rowOff>
    </xdr:from>
    <xdr:to>
      <xdr:col>8</xdr:col>
      <xdr:colOff>607219</xdr:colOff>
      <xdr:row>9</xdr:row>
      <xdr:rowOff>150181</xdr:rowOff>
    </xdr:to>
    <xdr:pic>
      <xdr:nvPicPr>
        <xdr:cNvPr id="9" name="Рисунок 8" descr="Danler — хлебопекарное и кондитерское оборудование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150" y="2247900"/>
          <a:ext cx="1083469" cy="169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nler.pro/" TargetMode="External"/><Relationship Id="rId3" Type="http://schemas.openxmlformats.org/officeDocument/2006/relationships/hyperlink" Target="https://danler.pro/catalog/testozakatochnye_mashiny/testozakatochnye_mashiny_dlya_formirovaniya_batonov/testozakatochnaya_mashina_dlya_formirovaniya_batonov_danler_wml_400/" TargetMode="External"/><Relationship Id="rId7" Type="http://schemas.openxmlformats.org/officeDocument/2006/relationships/hyperlink" Target="https://danler.pro/catalog/pechi/pechi_podovye/pech_podovaya_yarusnaya_miratek_bk_39_elektricheskaya/" TargetMode="External"/><Relationship Id="rId12" Type="http://schemas.openxmlformats.org/officeDocument/2006/relationships/comments" Target="../comments1.xml"/><Relationship Id="rId2" Type="http://schemas.openxmlformats.org/officeDocument/2006/relationships/hyperlink" Target="https://danler.pro/catalog/protivni_i_formy/protiven_c_bortami_danler_gs11140/" TargetMode="External"/><Relationship Id="rId1" Type="http://schemas.openxmlformats.org/officeDocument/2006/relationships/hyperlink" Target="https://danler.pro/catalog/rasstoynoe_oborudovanie/oborudovanie_okonchatelnoy_rasstoyki/shkaf_okonchatelnoy_rasstoyki_danler_ls_10/" TargetMode="External"/><Relationship Id="rId6" Type="http://schemas.openxmlformats.org/officeDocument/2006/relationships/hyperlink" Target="https://danler.pro/catalog/testomesy/testomesy_dlya_drozhzhevogo_testa/testomes_dlya_drozhzhevogo_testa_danler_pq_80/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s://danler.pro/catalog/testodeliteli_i_okrugliteli/testodeliteli/testodelitel_vakuumno_porshnevoy_avtomaticheskiy_danler_dv_2000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danler.pro/catalog/testodeliteli_i_okrugliteli/okrugliteli/okruglitel_konusnyy_danler_rs_2000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A13" workbookViewId="0">
      <selection activeCell="C27" sqref="C27"/>
    </sheetView>
  </sheetViews>
  <sheetFormatPr defaultRowHeight="15"/>
  <cols>
    <col min="1" max="1" width="104.140625" style="1" customWidth="1"/>
    <col min="2" max="2" width="17.5703125" style="1" customWidth="1"/>
    <col min="3" max="3" width="21.42578125" style="1" customWidth="1"/>
    <col min="4" max="4" width="15.5703125" style="1" customWidth="1"/>
    <col min="5" max="5" width="1.140625" style="1" customWidth="1"/>
    <col min="6" max="10" width="10.7109375" style="1" customWidth="1"/>
    <col min="11" max="13" width="9.140625" style="1"/>
    <col min="14" max="14" width="3.140625" style="1" customWidth="1"/>
    <col min="15" max="16384" width="9.140625" style="1"/>
  </cols>
  <sheetData>
    <row r="1" spans="1:13" ht="44.25" customHeight="1">
      <c r="A1" s="105" t="s">
        <v>62</v>
      </c>
      <c r="B1" s="106"/>
      <c r="C1" s="106"/>
      <c r="D1" s="106"/>
      <c r="E1" s="106"/>
      <c r="F1" s="106"/>
      <c r="G1" s="107"/>
    </row>
    <row r="2" spans="1:13" ht="18.75" customHeight="1" thickBot="1">
      <c r="A2" s="108"/>
      <c r="B2" s="109"/>
      <c r="C2" s="109"/>
      <c r="D2" s="109"/>
      <c r="E2" s="109"/>
      <c r="F2" s="109"/>
      <c r="G2" s="110"/>
    </row>
    <row r="3" spans="1:13" ht="18.75" customHeight="1" thickBot="1">
      <c r="A3" s="21"/>
      <c r="B3" s="21"/>
      <c r="C3" s="21"/>
      <c r="D3" s="21"/>
      <c r="E3" s="21"/>
      <c r="F3" s="21"/>
      <c r="G3" s="21"/>
    </row>
    <row r="4" spans="1:13" ht="16.5" thickBot="1">
      <c r="A4" s="51" t="s">
        <v>10</v>
      </c>
      <c r="B4" s="52" t="s">
        <v>34</v>
      </c>
      <c r="J4" s="113" t="s">
        <v>40</v>
      </c>
      <c r="K4" s="114"/>
      <c r="L4" s="114"/>
      <c r="M4" s="114"/>
    </row>
    <row r="5" spans="1:13" ht="15.75">
      <c r="A5" s="47" t="s">
        <v>20</v>
      </c>
      <c r="B5" s="24" t="s">
        <v>54</v>
      </c>
      <c r="J5" s="113" t="s">
        <v>41</v>
      </c>
      <c r="K5" s="113"/>
      <c r="L5" s="113"/>
      <c r="M5" s="113"/>
    </row>
    <row r="6" spans="1:13" ht="15.75">
      <c r="A6" s="48" t="s">
        <v>1</v>
      </c>
      <c r="B6" s="31">
        <v>45</v>
      </c>
      <c r="J6" s="115" t="s">
        <v>42</v>
      </c>
      <c r="K6" s="115"/>
      <c r="L6" s="115"/>
      <c r="M6" s="115"/>
    </row>
    <row r="7" spans="1:13" ht="16.5" thickBot="1">
      <c r="A7" s="49" t="s">
        <v>2</v>
      </c>
      <c r="B7" s="50" t="s">
        <v>23</v>
      </c>
      <c r="J7" s="113"/>
      <c r="K7" s="113"/>
      <c r="L7" s="113"/>
      <c r="M7" s="113"/>
    </row>
    <row r="8" spans="1:13" ht="15.75" thickBot="1">
      <c r="A8" s="4"/>
      <c r="B8" s="3"/>
      <c r="J8" s="113"/>
      <c r="K8" s="113"/>
      <c r="L8" s="113"/>
      <c r="M8" s="113"/>
    </row>
    <row r="9" spans="1:13" ht="16.5" thickBot="1">
      <c r="A9" s="52" t="s">
        <v>0</v>
      </c>
      <c r="B9" s="3"/>
    </row>
    <row r="10" spans="1:13" ht="15.75">
      <c r="A10" s="44" t="s">
        <v>36</v>
      </c>
    </row>
    <row r="11" spans="1:13" ht="15.75">
      <c r="A11" s="45" t="s">
        <v>35</v>
      </c>
    </row>
    <row r="12" spans="1:13" ht="15.75">
      <c r="A12" s="45" t="s">
        <v>28</v>
      </c>
      <c r="L12"/>
    </row>
    <row r="13" spans="1:13" ht="15.75">
      <c r="A13" s="45" t="s">
        <v>29</v>
      </c>
    </row>
    <row r="14" spans="1:13" ht="16.5" thickBot="1">
      <c r="A14" s="46" t="s">
        <v>30</v>
      </c>
    </row>
    <row r="15" spans="1:13" ht="15.75" thickBot="1"/>
    <row r="16" spans="1:13" ht="27" customHeight="1" thickBot="1">
      <c r="A16" s="66" t="s">
        <v>37</v>
      </c>
      <c r="B16" s="63" t="s">
        <v>46</v>
      </c>
      <c r="C16" s="62" t="s">
        <v>45</v>
      </c>
      <c r="D16" s="62" t="s">
        <v>47</v>
      </c>
      <c r="F16" s="120"/>
      <c r="G16" s="121"/>
      <c r="H16" s="121"/>
      <c r="I16" s="121"/>
      <c r="J16" s="121"/>
      <c r="K16" s="121"/>
      <c r="L16" s="121"/>
      <c r="M16" s="122"/>
    </row>
    <row r="17" spans="1:13" ht="32.25" customHeight="1">
      <c r="A17" s="69" t="s">
        <v>44</v>
      </c>
      <c r="B17" s="70">
        <v>3000</v>
      </c>
      <c r="C17" s="71" t="s">
        <v>48</v>
      </c>
      <c r="D17" s="72">
        <v>1365</v>
      </c>
      <c r="E17" s="64"/>
      <c r="F17" s="123"/>
      <c r="G17" s="124"/>
      <c r="H17" s="124"/>
      <c r="I17" s="124"/>
      <c r="J17" s="124"/>
      <c r="K17" s="124"/>
      <c r="L17" s="124"/>
      <c r="M17" s="125"/>
    </row>
    <row r="18" spans="1:13" ht="15" customHeight="1">
      <c r="A18" s="73" t="s">
        <v>31</v>
      </c>
      <c r="B18" s="74">
        <v>4150</v>
      </c>
      <c r="C18" s="74"/>
      <c r="D18" s="75"/>
      <c r="E18" s="64"/>
      <c r="F18" s="123"/>
      <c r="G18" s="124"/>
      <c r="H18" s="124"/>
      <c r="I18" s="124"/>
      <c r="J18" s="124"/>
      <c r="K18" s="124"/>
      <c r="L18" s="124"/>
      <c r="M18" s="125"/>
    </row>
    <row r="19" spans="1:13">
      <c r="A19" s="73" t="s">
        <v>26</v>
      </c>
      <c r="B19" s="76">
        <v>1450</v>
      </c>
      <c r="C19" s="76"/>
      <c r="D19" s="75"/>
      <c r="E19" s="64"/>
      <c r="F19" s="123"/>
      <c r="G19" s="124"/>
      <c r="H19" s="124"/>
      <c r="I19" s="124"/>
      <c r="J19" s="124"/>
      <c r="K19" s="124"/>
      <c r="L19" s="124"/>
      <c r="M19" s="125"/>
    </row>
    <row r="20" spans="1:13" ht="31.5" customHeight="1">
      <c r="A20" s="73" t="s">
        <v>27</v>
      </c>
      <c r="B20" s="76">
        <v>6950</v>
      </c>
      <c r="C20" s="77" t="s">
        <v>50</v>
      </c>
      <c r="D20" s="75">
        <v>0</v>
      </c>
      <c r="E20" s="64"/>
      <c r="F20" s="123"/>
      <c r="G20" s="124"/>
      <c r="H20" s="124"/>
      <c r="I20" s="124"/>
      <c r="J20" s="124"/>
      <c r="K20" s="124"/>
      <c r="L20" s="124"/>
      <c r="M20" s="125"/>
    </row>
    <row r="21" spans="1:13">
      <c r="A21" s="73" t="s">
        <v>73</v>
      </c>
      <c r="B21" s="76">
        <v>4400</v>
      </c>
      <c r="C21" s="76" t="s">
        <v>49</v>
      </c>
      <c r="D21" s="75">
        <v>515</v>
      </c>
      <c r="E21" s="64"/>
      <c r="F21" s="123"/>
      <c r="G21" s="124"/>
      <c r="H21" s="124"/>
      <c r="I21" s="124"/>
      <c r="J21" s="124"/>
      <c r="K21" s="124"/>
      <c r="L21" s="124"/>
      <c r="M21" s="125"/>
    </row>
    <row r="22" spans="1:13" ht="30">
      <c r="A22" s="73" t="s">
        <v>21</v>
      </c>
      <c r="B22" s="76">
        <v>4600</v>
      </c>
      <c r="C22" s="77" t="s">
        <v>51</v>
      </c>
      <c r="D22" s="75">
        <v>360</v>
      </c>
      <c r="E22" s="64"/>
      <c r="F22" s="123"/>
      <c r="G22" s="124"/>
      <c r="H22" s="124"/>
      <c r="I22" s="124"/>
      <c r="J22" s="124"/>
      <c r="K22" s="124"/>
      <c r="L22" s="124"/>
      <c r="M22" s="125"/>
    </row>
    <row r="23" spans="1:13" ht="15.75" thickBot="1">
      <c r="A23" s="78" t="s">
        <v>22</v>
      </c>
      <c r="B23" s="79">
        <v>486</v>
      </c>
      <c r="C23" s="79"/>
      <c r="D23" s="80"/>
      <c r="E23" s="64"/>
      <c r="F23" s="123"/>
      <c r="G23" s="124"/>
      <c r="H23" s="124"/>
      <c r="I23" s="124"/>
      <c r="J23" s="124"/>
      <c r="K23" s="124"/>
      <c r="L23" s="124"/>
      <c r="M23" s="125"/>
    </row>
    <row r="24" spans="1:13" ht="15.75" thickBot="1">
      <c r="A24" s="68" t="s">
        <v>56</v>
      </c>
      <c r="B24" s="81">
        <f>SUM(B17:B23)</f>
        <v>25036</v>
      </c>
      <c r="C24" s="81"/>
      <c r="D24" s="82">
        <f>SUM(D17:D23)</f>
        <v>2240</v>
      </c>
      <c r="E24" s="64"/>
      <c r="F24" s="123"/>
      <c r="G24" s="124"/>
      <c r="H24" s="124"/>
      <c r="I24" s="124"/>
      <c r="J24" s="124"/>
      <c r="K24" s="124"/>
      <c r="L24" s="124"/>
      <c r="M24" s="125"/>
    </row>
    <row r="25" spans="1:13" ht="15.75" thickBot="1">
      <c r="A25" s="83" t="s">
        <v>61</v>
      </c>
      <c r="B25" s="84">
        <f>B24*0.9</f>
        <v>22532.400000000001</v>
      </c>
      <c r="C25" s="85"/>
      <c r="D25" s="86">
        <f>D24*0.9</f>
        <v>2016</v>
      </c>
      <c r="F25" s="123"/>
      <c r="G25" s="124"/>
      <c r="H25" s="124"/>
      <c r="I25" s="124"/>
      <c r="J25" s="124"/>
      <c r="K25" s="124"/>
      <c r="L25" s="124"/>
      <c r="M25" s="125"/>
    </row>
    <row r="26" spans="1:13">
      <c r="A26" s="91" t="s">
        <v>60</v>
      </c>
      <c r="F26" s="123"/>
      <c r="G26" s="124"/>
      <c r="H26" s="124"/>
      <c r="I26" s="124"/>
      <c r="J26" s="124"/>
      <c r="K26" s="124"/>
      <c r="L26" s="124"/>
      <c r="M26" s="125"/>
    </row>
    <row r="27" spans="1:13" ht="15.75" thickBot="1">
      <c r="F27" s="123"/>
      <c r="G27" s="124"/>
      <c r="H27" s="124"/>
      <c r="I27" s="124"/>
      <c r="J27" s="124"/>
      <c r="K27" s="124"/>
      <c r="L27" s="124"/>
      <c r="M27" s="125"/>
    </row>
    <row r="28" spans="1:13" ht="26.25" thickBot="1">
      <c r="A28" s="66" t="s">
        <v>38</v>
      </c>
      <c r="B28" s="62" t="s">
        <v>46</v>
      </c>
      <c r="F28" s="123"/>
      <c r="G28" s="124"/>
      <c r="H28" s="124"/>
      <c r="I28" s="124"/>
      <c r="J28" s="124"/>
      <c r="K28" s="124"/>
      <c r="L28" s="124"/>
      <c r="M28" s="125"/>
    </row>
    <row r="29" spans="1:13">
      <c r="A29" s="54" t="s">
        <v>63</v>
      </c>
      <c r="B29" s="56">
        <v>625</v>
      </c>
      <c r="F29" s="123"/>
      <c r="G29" s="124"/>
      <c r="H29" s="124"/>
      <c r="I29" s="124"/>
      <c r="J29" s="124"/>
      <c r="K29" s="124"/>
      <c r="L29" s="124"/>
      <c r="M29" s="125"/>
    </row>
    <row r="30" spans="1:13">
      <c r="A30" s="5" t="s">
        <v>64</v>
      </c>
      <c r="B30" s="53">
        <v>420</v>
      </c>
      <c r="F30" s="123"/>
      <c r="G30" s="124"/>
      <c r="H30" s="124"/>
      <c r="I30" s="124"/>
      <c r="J30" s="124"/>
      <c r="K30" s="124"/>
      <c r="L30" s="124"/>
      <c r="M30" s="125"/>
    </row>
    <row r="31" spans="1:13">
      <c r="A31" s="5" t="s">
        <v>65</v>
      </c>
      <c r="B31" s="53">
        <v>236</v>
      </c>
      <c r="F31" s="123"/>
      <c r="G31" s="124"/>
      <c r="H31" s="124"/>
      <c r="I31" s="124"/>
      <c r="J31" s="124"/>
      <c r="K31" s="124"/>
      <c r="L31" s="124"/>
      <c r="M31" s="125"/>
    </row>
    <row r="32" spans="1:13" ht="15.75" thickBot="1">
      <c r="A32" s="5" t="s">
        <v>66</v>
      </c>
      <c r="B32" s="53">
        <v>250</v>
      </c>
      <c r="F32" s="126"/>
      <c r="G32" s="127"/>
      <c r="H32" s="127"/>
      <c r="I32" s="127"/>
      <c r="J32" s="127"/>
      <c r="K32" s="127"/>
      <c r="L32" s="127"/>
      <c r="M32" s="128"/>
    </row>
    <row r="33" spans="1:10">
      <c r="A33" s="5" t="s">
        <v>67</v>
      </c>
      <c r="B33" s="53">
        <v>225</v>
      </c>
    </row>
    <row r="34" spans="1:10">
      <c r="A34" s="5" t="s">
        <v>68</v>
      </c>
      <c r="B34" s="53">
        <v>345</v>
      </c>
    </row>
    <row r="35" spans="1:10">
      <c r="A35" s="5" t="s">
        <v>69</v>
      </c>
      <c r="B35" s="53">
        <v>350</v>
      </c>
    </row>
    <row r="36" spans="1:10">
      <c r="A36" s="5" t="s">
        <v>70</v>
      </c>
      <c r="B36" s="53">
        <v>780</v>
      </c>
    </row>
    <row r="37" spans="1:10">
      <c r="A37" s="5" t="s">
        <v>71</v>
      </c>
      <c r="B37" s="53">
        <v>660</v>
      </c>
    </row>
    <row r="38" spans="1:10">
      <c r="A38" s="5" t="s">
        <v>72</v>
      </c>
      <c r="B38" s="14"/>
    </row>
    <row r="39" spans="1:10" ht="15.75" thickBot="1">
      <c r="A39" s="55" t="s">
        <v>39</v>
      </c>
      <c r="B39" s="57">
        <f>SUM(B29:B37)</f>
        <v>3891</v>
      </c>
    </row>
    <row r="41" spans="1:10" ht="15.75" thickBot="1"/>
    <row r="42" spans="1:10" ht="39" customHeight="1" thickBot="1">
      <c r="B42" s="63" t="s">
        <v>53</v>
      </c>
      <c r="C42" s="62" t="s">
        <v>52</v>
      </c>
    </row>
    <row r="43" spans="1:10" ht="12.75" customHeight="1" thickBot="1">
      <c r="A43" s="87" t="s">
        <v>57</v>
      </c>
      <c r="B43" s="89">
        <f>B39+B24</f>
        <v>28927</v>
      </c>
      <c r="C43" s="90">
        <f>B24+B39+D24</f>
        <v>31167</v>
      </c>
    </row>
    <row r="44" spans="1:10" ht="12.75" customHeight="1" thickBot="1">
      <c r="A44" s="67" t="s">
        <v>58</v>
      </c>
      <c r="B44" s="92">
        <f>B39+B25</f>
        <v>26423.4</v>
      </c>
      <c r="C44" s="92">
        <f>B39+B25+D25</f>
        <v>28439.4</v>
      </c>
    </row>
    <row r="45" spans="1:10" ht="12.75" customHeight="1" thickBot="1">
      <c r="A45" s="88" t="s">
        <v>59</v>
      </c>
      <c r="B45" s="89">
        <f>B43-B44</f>
        <v>2503.5999999999985</v>
      </c>
      <c r="C45" s="90">
        <f>C43-C44</f>
        <v>2727.5999999999985</v>
      </c>
    </row>
    <row r="46" spans="1:10" ht="15.75" thickBot="1"/>
    <row r="47" spans="1:10" ht="15.75" thickBot="1">
      <c r="A47" s="2" t="s">
        <v>55</v>
      </c>
      <c r="B47" s="95" t="s">
        <v>18</v>
      </c>
      <c r="C47" s="111"/>
      <c r="D47" s="111"/>
      <c r="E47" s="111"/>
      <c r="F47" s="111"/>
      <c r="G47" s="112"/>
      <c r="H47" s="95" t="s">
        <v>19</v>
      </c>
      <c r="I47" s="111"/>
      <c r="J47" s="112"/>
    </row>
    <row r="48" spans="1:10" ht="39" thickBot="1">
      <c r="A48" s="59" t="s">
        <v>9</v>
      </c>
      <c r="B48" s="60" t="s">
        <v>15</v>
      </c>
      <c r="C48" s="60" t="s">
        <v>43</v>
      </c>
      <c r="D48" s="60" t="s">
        <v>7</v>
      </c>
      <c r="E48" s="98" t="s">
        <v>11</v>
      </c>
      <c r="F48" s="100"/>
      <c r="G48" s="60" t="s">
        <v>12</v>
      </c>
      <c r="H48" s="60" t="s">
        <v>32</v>
      </c>
      <c r="I48" s="60" t="s">
        <v>11</v>
      </c>
      <c r="J48" s="61" t="s">
        <v>12</v>
      </c>
    </row>
    <row r="49" spans="1:10" ht="15.75" hidden="1" thickBot="1">
      <c r="A49" s="6" t="s">
        <v>4</v>
      </c>
      <c r="B49" s="7">
        <v>42</v>
      </c>
      <c r="C49" s="8">
        <v>0.7</v>
      </c>
      <c r="D49" s="9">
        <v>40</v>
      </c>
      <c r="E49" s="65"/>
      <c r="F49" s="10">
        <f>60/D49*B49</f>
        <v>63</v>
      </c>
      <c r="G49" s="11">
        <f>F49*C49</f>
        <v>44.099999999999994</v>
      </c>
      <c r="H49" s="58"/>
      <c r="I49" s="12"/>
      <c r="J49" s="12"/>
    </row>
    <row r="50" spans="1:10">
      <c r="A50" s="13" t="s">
        <v>17</v>
      </c>
      <c r="B50" s="22">
        <v>75</v>
      </c>
      <c r="C50" s="23">
        <v>0.7</v>
      </c>
      <c r="D50" s="24">
        <v>40</v>
      </c>
      <c r="E50" s="118">
        <f t="shared" ref="E50:E55" si="0">60/D50*B50</f>
        <v>112.5</v>
      </c>
      <c r="F50" s="119"/>
      <c r="G50" s="25">
        <f t="shared" ref="G50:G55" si="1">E50*C50</f>
        <v>78.75</v>
      </c>
      <c r="H50" s="26">
        <v>0.5</v>
      </c>
      <c r="I50" s="27">
        <f t="shared" ref="I50:I55" si="2">H50*E50</f>
        <v>56.25</v>
      </c>
      <c r="J50" s="28">
        <f>H50*G50</f>
        <v>39.375</v>
      </c>
    </row>
    <row r="51" spans="1:10">
      <c r="A51" s="13" t="s">
        <v>5</v>
      </c>
      <c r="B51" s="29">
        <v>36</v>
      </c>
      <c r="C51" s="30">
        <v>0.4</v>
      </c>
      <c r="D51" s="31">
        <v>30</v>
      </c>
      <c r="E51" s="116">
        <f t="shared" si="0"/>
        <v>72</v>
      </c>
      <c r="F51" s="117"/>
      <c r="G51" s="32">
        <f t="shared" si="1"/>
        <v>28.8</v>
      </c>
      <c r="H51" s="33">
        <v>0.5</v>
      </c>
      <c r="I51" s="34">
        <f t="shared" si="2"/>
        <v>36</v>
      </c>
      <c r="J51" s="34">
        <f t="shared" ref="J51:J55" si="3">H51*G51</f>
        <v>14.4</v>
      </c>
    </row>
    <row r="52" spans="1:10">
      <c r="A52" s="13" t="s">
        <v>6</v>
      </c>
      <c r="B52" s="29">
        <v>36</v>
      </c>
      <c r="C52" s="30">
        <v>0.4</v>
      </c>
      <c r="D52" s="30">
        <v>45</v>
      </c>
      <c r="E52" s="116">
        <f t="shared" si="0"/>
        <v>48</v>
      </c>
      <c r="F52" s="117"/>
      <c r="G52" s="32">
        <f t="shared" si="1"/>
        <v>19.200000000000003</v>
      </c>
      <c r="H52" s="33">
        <v>0.5</v>
      </c>
      <c r="I52" s="34">
        <f t="shared" si="2"/>
        <v>24</v>
      </c>
      <c r="J52" s="34">
        <f t="shared" si="3"/>
        <v>9.6000000000000014</v>
      </c>
    </row>
    <row r="53" spans="1:10">
      <c r="A53" s="15" t="s">
        <v>8</v>
      </c>
      <c r="B53" s="35">
        <v>36</v>
      </c>
      <c r="C53" s="36">
        <v>0.4</v>
      </c>
      <c r="D53" s="36">
        <v>30</v>
      </c>
      <c r="E53" s="116">
        <f t="shared" si="0"/>
        <v>72</v>
      </c>
      <c r="F53" s="117"/>
      <c r="G53" s="37">
        <f t="shared" si="1"/>
        <v>28.8</v>
      </c>
      <c r="H53" s="33">
        <v>0.5</v>
      </c>
      <c r="I53" s="38">
        <f t="shared" si="2"/>
        <v>36</v>
      </c>
      <c r="J53" s="38">
        <f t="shared" si="3"/>
        <v>14.4</v>
      </c>
    </row>
    <row r="54" spans="1:10">
      <c r="A54" s="16" t="s">
        <v>24</v>
      </c>
      <c r="B54" s="35">
        <v>45</v>
      </c>
      <c r="C54" s="36">
        <v>0.25</v>
      </c>
      <c r="D54" s="36">
        <v>20</v>
      </c>
      <c r="E54" s="116">
        <f t="shared" si="0"/>
        <v>135</v>
      </c>
      <c r="F54" s="117"/>
      <c r="G54" s="37">
        <f t="shared" si="1"/>
        <v>33.75</v>
      </c>
      <c r="H54" s="33">
        <v>0.5</v>
      </c>
      <c r="I54" s="38">
        <f t="shared" si="2"/>
        <v>67.5</v>
      </c>
      <c r="J54" s="38">
        <f t="shared" si="3"/>
        <v>16.875</v>
      </c>
    </row>
    <row r="55" spans="1:10" ht="15.75" thickBot="1">
      <c r="A55" s="17" t="s">
        <v>25</v>
      </c>
      <c r="B55" s="39">
        <v>108</v>
      </c>
      <c r="C55" s="40">
        <v>0.1</v>
      </c>
      <c r="D55" s="40">
        <v>15</v>
      </c>
      <c r="E55" s="93">
        <f t="shared" si="0"/>
        <v>432</v>
      </c>
      <c r="F55" s="94"/>
      <c r="G55" s="41">
        <f t="shared" si="1"/>
        <v>43.2</v>
      </c>
      <c r="H55" s="42">
        <v>0.5</v>
      </c>
      <c r="I55" s="43">
        <f t="shared" si="2"/>
        <v>216</v>
      </c>
      <c r="J55" s="43">
        <f t="shared" si="3"/>
        <v>21.6</v>
      </c>
    </row>
    <row r="56" spans="1:10" ht="15.75" thickBot="1">
      <c r="J56" s="3"/>
    </row>
    <row r="57" spans="1:10" ht="15.75" thickBot="1">
      <c r="A57" s="2" t="s">
        <v>74</v>
      </c>
      <c r="B57" s="95" t="s">
        <v>18</v>
      </c>
      <c r="C57" s="111"/>
      <c r="D57" s="112"/>
      <c r="E57" s="95" t="s">
        <v>19</v>
      </c>
      <c r="F57" s="96"/>
      <c r="G57" s="96"/>
      <c r="H57" s="96"/>
      <c r="I57" s="97"/>
    </row>
    <row r="58" spans="1:10" ht="39" thickBot="1">
      <c r="A58" s="59" t="s">
        <v>3</v>
      </c>
      <c r="B58" s="60" t="s">
        <v>16</v>
      </c>
      <c r="C58" s="60" t="s">
        <v>14</v>
      </c>
      <c r="D58" s="60" t="s">
        <v>13</v>
      </c>
      <c r="E58" s="98" t="s">
        <v>32</v>
      </c>
      <c r="F58" s="99"/>
      <c r="G58" s="100"/>
      <c r="H58" s="98" t="s">
        <v>13</v>
      </c>
      <c r="I58" s="102"/>
    </row>
    <row r="59" spans="1:10" ht="15.75" thickBot="1">
      <c r="A59" s="20" t="s">
        <v>33</v>
      </c>
      <c r="B59" s="18">
        <v>50</v>
      </c>
      <c r="C59" s="18">
        <v>15</v>
      </c>
      <c r="D59" s="19">
        <f>60/C59*B59</f>
        <v>200</v>
      </c>
      <c r="E59" s="101">
        <v>0.3</v>
      </c>
      <c r="F59" s="96"/>
      <c r="G59" s="97"/>
      <c r="H59" s="103">
        <f>E59*D59</f>
        <v>60</v>
      </c>
      <c r="I59" s="104"/>
    </row>
  </sheetData>
  <mergeCells count="22">
    <mergeCell ref="A1:G2"/>
    <mergeCell ref="B47:G47"/>
    <mergeCell ref="H47:J47"/>
    <mergeCell ref="B57:D57"/>
    <mergeCell ref="J4:M4"/>
    <mergeCell ref="J5:M5"/>
    <mergeCell ref="J6:M6"/>
    <mergeCell ref="J7:M7"/>
    <mergeCell ref="J8:M8"/>
    <mergeCell ref="E53:F53"/>
    <mergeCell ref="E51:F51"/>
    <mergeCell ref="E52:F52"/>
    <mergeCell ref="E48:F48"/>
    <mergeCell ref="E50:F50"/>
    <mergeCell ref="E54:F54"/>
    <mergeCell ref="F16:M32"/>
    <mergeCell ref="E55:F55"/>
    <mergeCell ref="E57:I57"/>
    <mergeCell ref="E58:G58"/>
    <mergeCell ref="E59:G59"/>
    <mergeCell ref="H58:I58"/>
    <mergeCell ref="H59:I59"/>
  </mergeCells>
  <hyperlinks>
    <hyperlink ref="A19" r:id="rId1"/>
    <hyperlink ref="A23" r:id="rId2"/>
    <hyperlink ref="A22" r:id="rId3"/>
    <hyperlink ref="A21" r:id="rId4" display="5. Округлитель конусный Danler RS-2000"/>
    <hyperlink ref="A20" r:id="rId5"/>
    <hyperlink ref="A18" r:id="rId6"/>
    <hyperlink ref="A17" r:id="rId7"/>
    <hyperlink ref="J6" r:id="rId8"/>
  </hyperlinks>
  <pageMargins left="0.59055118110236227" right="0" top="0.35433070866141736" bottom="0.19685039370078741" header="0.31496062992125984" footer="0.31496062992125984"/>
  <pageSetup paperSize="9" scale="54" orientation="landscape" horizontalDpi="300" r:id="rId9"/>
  <drawing r:id="rId10"/>
  <legacy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Пекарня 45 м.кв</vt:lpstr>
      <vt:lpstr>'Пекарня 45 м.кв'!Область_печати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2022-02-21T13:41:36Z</dcterms:modified>
</cp:coreProperties>
</file>